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Kalkulátor ✅" sheetId="1" r:id="rId4"/>
    <sheet state="visible" name="Díjtábla értékek ⛔️" sheetId="2" r:id="rId5"/>
  </sheets>
  <definedNames/>
  <calcPr/>
</workbook>
</file>

<file path=xl/sharedStrings.xml><?xml version="1.0" encoding="utf-8"?>
<sst xmlns="http://schemas.openxmlformats.org/spreadsheetml/2006/main" count="52" uniqueCount="44">
  <si>
    <t>Szerződéstípus</t>
  </si>
  <si>
    <t>Hivatásos SZB - megbízásos - saját autó</t>
  </si>
  <si>
    <t>A kalkulációhoz felhasznált díjtábla értékek</t>
  </si>
  <si>
    <t>Garantált díj/ foglalt óra</t>
  </si>
  <si>
    <t>Termékek összeszedési díja/ SKU (egy vonalkód alatt lévő termékek)</t>
  </si>
  <si>
    <t>Kiszállítási dij</t>
  </si>
  <si>
    <t>Pontossági bónusz (+/- 5 perc)</t>
  </si>
  <si>
    <t>Panaszmentességi bónusz (14 napon belül)</t>
  </si>
  <si>
    <t>Add meg azt a havi nettó keresetet, amit el szeretnél érni, s megmondjuk, hogy ahhoz mennyit kell teljesítened!</t>
  </si>
  <si>
    <t>Kívánt havi nettó kereset</t>
  </si>
  <si>
    <t>A kívánt havi kereset bruttó értéke</t>
  </si>
  <si>
    <r>
      <rPr>
        <rFont val="Calibri"/>
        <color theme="1"/>
        <sz val="12.0"/>
      </rPr>
      <t xml:space="preserve">Egy jól teljesített (pontos és panaszmentes) megrendelés </t>
    </r>
    <r>
      <rPr>
        <rFont val="Calibri"/>
        <b/>
        <color theme="1"/>
        <sz val="12.0"/>
      </rPr>
      <t>bruttó</t>
    </r>
    <r>
      <rPr>
        <rFont val="Calibri"/>
        <color theme="1"/>
        <sz val="12.0"/>
      </rPr>
      <t xml:space="preserve"> értéke</t>
    </r>
  </si>
  <si>
    <r>
      <rPr>
        <rFont val="Calibri"/>
        <b/>
        <color theme="1"/>
        <sz val="12.0"/>
      </rPr>
      <t>Havi megrendelésszám</t>
    </r>
    <r>
      <rPr>
        <rFont val="Calibri"/>
        <color theme="1"/>
        <sz val="12.0"/>
      </rPr>
      <t xml:space="preserve"> a kívánt keresethez (db)</t>
    </r>
  </si>
  <si>
    <r>
      <rPr>
        <rFont val="Calibri"/>
        <b/>
        <color theme="1"/>
        <sz val="12.0"/>
      </rPr>
      <t>Napi megrendelésszám</t>
    </r>
    <r>
      <rPr>
        <rFont val="Calibri"/>
        <color theme="1"/>
        <sz val="12.0"/>
      </rPr>
      <t xml:space="preserve"> (22 napon keresztül, db)</t>
    </r>
  </si>
  <si>
    <r>
      <rPr>
        <rFont val="Calibri"/>
        <b/>
        <color theme="1"/>
        <sz val="12.0"/>
      </rPr>
      <t xml:space="preserve">Napi óraszám </t>
    </r>
    <r>
      <rPr>
        <rFont val="Calibri"/>
        <color theme="1"/>
        <sz val="12.0"/>
      </rPr>
      <t>(22 napon keresztül, óránkétni 1,5 teljesített megrendeléssel)</t>
    </r>
  </si>
  <si>
    <t>Add meg, hogy mennyit szeretnél dolgozni, s megmondjuk mennyi lesz várhatóan a kereseted!</t>
  </si>
  <si>
    <t>Foglalt óraszám</t>
  </si>
  <si>
    <t>Óránként kiszállított megrendelések száma</t>
  </si>
  <si>
    <t>Késési száralék (A kiszállításaid hány százaléka idősávon kivül?)</t>
  </si>
  <si>
    <t>Panasz százalék (A kiszállításaid hány százalékára érkezik panasz?)</t>
  </si>
  <si>
    <t>Rendelések száma</t>
  </si>
  <si>
    <t>Pontosan (idősávon belül szállított) megrendelések száma a megadott %-os érték alapján</t>
  </si>
  <si>
    <t>Panaszmentes megrendelések száma a megadott %-os érték alapján</t>
  </si>
  <si>
    <t>Garantált díjad</t>
  </si>
  <si>
    <t>Bruttó</t>
  </si>
  <si>
    <t>Nettó</t>
  </si>
  <si>
    <t>A garantált díjad a megadott foglalt órára a következő</t>
  </si>
  <si>
    <t>Az elszámolási időszakban minden teljesített nap esetében a garantált és a teljesítmény díj közül a magasabb kerül elszámolásra.</t>
  </si>
  <si>
    <t>Teljesítménydíjad</t>
  </si>
  <si>
    <t>Összeszedési (áltagos megrendelésmérettel számolva, 21 SKU) és kiszállítási díjak</t>
  </si>
  <si>
    <t>Pontossági bónusz</t>
  </si>
  <si>
    <t>Panaszmentességi bónusz</t>
  </si>
  <si>
    <t>Teljesítménydíj ÖSSZESEN</t>
  </si>
  <si>
    <t>Magyarázat</t>
  </si>
  <si>
    <t>SKU: Egy vonalkód alatt levő termékek</t>
  </si>
  <si>
    <t>Garantált díj / óra</t>
  </si>
  <si>
    <t>Átlagos km-hozzájárulás/order</t>
  </si>
  <si>
    <t>Hivatásos SZB - EV - saját autó</t>
  </si>
  <si>
    <t>Hivatásos SZB - EV - ROKSH autó</t>
  </si>
  <si>
    <t>Hivatásos SZB - megbízásos - ROKSH autó</t>
  </si>
  <si>
    <t>Alkalmi SZB - EV - saját autó</t>
  </si>
  <si>
    <t>Alkalmi SZB - megbízásos - saját autó</t>
  </si>
  <si>
    <t>Alkalmi SZB - megbízásos - ROKSH autó</t>
  </si>
  <si>
    <t>Az itt látható értékeket ne szerkeszd, különben a kalkulátor nem fog érvényes adatokat adni!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</si>
</sst>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 ### ### Ft"/>
    <numFmt numFmtId="165" formatCode="#,##0.0"/>
  </numFmts>
  <fonts count="14">
    <font>
      <sz val="10.0"/>
      <color rgb="FF000000"/>
      <name val="Arial"/>
      <scheme val="minor"/>
    </font>
    <font>
      <b/>
      <sz val="20.0"/>
      <color theme="1"/>
      <name val="Calibri"/>
    </font>
    <font>
      <sz val="17.0"/>
      <color theme="1"/>
      <name val="Calibri"/>
    </font>
    <font>
      <color theme="1"/>
      <name val="Calibri"/>
    </font>
    <font>
      <b/>
      <sz val="17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b/>
      <sz val="16.0"/>
      <color theme="1"/>
      <name val="Calibri"/>
    </font>
    <font>
      <b/>
      <sz val="12.0"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sz val="26.0"/>
      <color theme="1"/>
      <name val="Calibri"/>
    </font>
  </fonts>
  <fills count="14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</fills>
  <borders count="1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3" fontId="2" numFmtId="0" xfId="0" applyAlignment="1" applyBorder="1" applyFill="1" applyFont="1">
      <alignment readingOrder="0"/>
    </xf>
    <xf borderId="0" fillId="0" fontId="3" numFmtId="0" xfId="0" applyFont="1"/>
    <xf borderId="1" fillId="4" fontId="4" numFmtId="0" xfId="0" applyAlignment="1" applyBorder="1" applyFill="1" applyFont="1">
      <alignment readingOrder="0"/>
    </xf>
    <xf borderId="2" fillId="0" fontId="5" numFmtId="0" xfId="0" applyBorder="1" applyFont="1"/>
    <xf borderId="3" fillId="5" fontId="6" numFmtId="0" xfId="0" applyAlignment="1" applyBorder="1" applyFill="1" applyFont="1">
      <alignment readingOrder="0"/>
    </xf>
    <xf borderId="4" fillId="5" fontId="6" numFmtId="0" xfId="0" applyBorder="1" applyFont="1"/>
    <xf borderId="3" fillId="5" fontId="6" numFmtId="0" xfId="0" applyBorder="1" applyFont="1"/>
    <xf borderId="5" fillId="5" fontId="6" numFmtId="0" xfId="0" applyBorder="1" applyFont="1"/>
    <xf borderId="6" fillId="5" fontId="6" numFmtId="0" xfId="0" applyBorder="1" applyFont="1"/>
    <xf borderId="1" fillId="6" fontId="4" numFmtId="0" xfId="0" applyAlignment="1" applyBorder="1" applyFill="1" applyFont="1">
      <alignment shrinkToFit="0" vertical="bottom" wrapText="1"/>
    </xf>
    <xf borderId="3" fillId="7" fontId="7" numFmtId="0" xfId="0" applyAlignment="1" applyBorder="1" applyFill="1" applyFont="1">
      <alignment readingOrder="0"/>
    </xf>
    <xf borderId="7" fillId="3" fontId="4" numFmtId="164" xfId="0" applyAlignment="1" applyBorder="1" applyFont="1" applyNumberFormat="1">
      <alignment readingOrder="0"/>
    </xf>
    <xf borderId="3" fillId="7" fontId="6" numFmtId="0" xfId="0" applyAlignment="1" applyBorder="1" applyFont="1">
      <alignment readingOrder="0"/>
    </xf>
    <xf borderId="4" fillId="7" fontId="6" numFmtId="164" xfId="0" applyBorder="1" applyFont="1" applyNumberFormat="1"/>
    <xf borderId="4" fillId="6" fontId="7" numFmtId="3" xfId="0" applyBorder="1" applyFont="1" applyNumberFormat="1"/>
    <xf borderId="4" fillId="6" fontId="7" numFmtId="165" xfId="0" applyBorder="1" applyFont="1" applyNumberFormat="1"/>
    <xf borderId="5" fillId="7" fontId="6" numFmtId="0" xfId="0" applyAlignment="1" applyBorder="1" applyFont="1">
      <alignment readingOrder="0"/>
    </xf>
    <xf borderId="6" fillId="6" fontId="7" numFmtId="165" xfId="0" applyBorder="1" applyFont="1" applyNumberFormat="1"/>
    <xf borderId="1" fillId="8" fontId="4" numFmtId="0" xfId="0" applyAlignment="1" applyBorder="1" applyFill="1" applyFont="1">
      <alignment readingOrder="0"/>
    </xf>
    <xf borderId="3" fillId="9" fontId="7" numFmtId="0" xfId="0" applyAlignment="1" applyBorder="1" applyFill="1" applyFont="1">
      <alignment readingOrder="0"/>
    </xf>
    <xf borderId="8" fillId="3" fontId="6" numFmtId="0" xfId="0" applyAlignment="1" applyBorder="1" applyFont="1">
      <alignment readingOrder="0"/>
    </xf>
    <xf borderId="8" fillId="3" fontId="6" numFmtId="9" xfId="0" applyAlignment="1" applyBorder="1" applyFont="1" applyNumberFormat="1">
      <alignment readingOrder="0"/>
    </xf>
    <xf borderId="9" fillId="3" fontId="6" numFmtId="9" xfId="0" applyAlignment="1" applyBorder="1" applyFont="1" applyNumberFormat="1">
      <alignment readingOrder="0"/>
    </xf>
    <xf borderId="3" fillId="9" fontId="6" numFmtId="0" xfId="0" applyAlignment="1" applyBorder="1" applyFont="1">
      <alignment readingOrder="0"/>
    </xf>
    <xf borderId="4" fillId="9" fontId="6" numFmtId="0" xfId="0" applyBorder="1" applyFont="1"/>
    <xf borderId="4" fillId="9" fontId="6" numFmtId="1" xfId="0" applyBorder="1" applyFont="1" applyNumberFormat="1"/>
    <xf borderId="10" fillId="8" fontId="8" numFmtId="0" xfId="0" applyAlignment="1" applyBorder="1" applyFont="1">
      <alignment readingOrder="0"/>
    </xf>
    <xf borderId="11" fillId="8" fontId="8" numFmtId="0" xfId="0" applyAlignment="1" applyBorder="1" applyFont="1">
      <alignment horizontal="right" readingOrder="0"/>
    </xf>
    <xf borderId="12" fillId="8" fontId="8" numFmtId="0" xfId="0" applyAlignment="1" applyBorder="1" applyFont="1">
      <alignment horizontal="right" readingOrder="0"/>
    </xf>
    <xf borderId="4" fillId="9" fontId="4" numFmtId="164" xfId="0" applyBorder="1" applyFont="1" applyNumberFormat="1"/>
    <xf borderId="4" fillId="10" fontId="4" numFmtId="164" xfId="0" applyBorder="1" applyFill="1" applyFont="1" applyNumberFormat="1"/>
    <xf borderId="10" fillId="11" fontId="9" numFmtId="0" xfId="0" applyAlignment="1" applyBorder="1" applyFill="1" applyFont="1">
      <alignment horizontal="center" readingOrder="0"/>
    </xf>
    <xf borderId="11" fillId="0" fontId="5" numFmtId="0" xfId="0" applyBorder="1" applyFont="1"/>
    <xf borderId="13" fillId="0" fontId="5" numFmtId="0" xfId="0" applyBorder="1" applyFont="1"/>
    <xf borderId="13" fillId="8" fontId="8" numFmtId="164" xfId="0" applyAlignment="1" applyBorder="1" applyFont="1" applyNumberFormat="1">
      <alignment horizontal="right" readingOrder="0"/>
    </xf>
    <xf borderId="4" fillId="9" fontId="6" numFmtId="164" xfId="0" applyBorder="1" applyFont="1" applyNumberFormat="1"/>
    <xf borderId="5" fillId="9" fontId="8" numFmtId="0" xfId="0" applyAlignment="1" applyBorder="1" applyFont="1">
      <alignment readingOrder="0"/>
    </xf>
    <xf borderId="6" fillId="9" fontId="4" numFmtId="164" xfId="0" applyBorder="1" applyFont="1" applyNumberFormat="1"/>
    <xf borderId="10" fillId="5" fontId="7" numFmtId="0" xfId="0" applyAlignment="1" applyBorder="1" applyFont="1">
      <alignment readingOrder="0" vertical="bottom"/>
    </xf>
    <xf borderId="5" fillId="0" fontId="6" numFmtId="0" xfId="0" applyAlignment="1" applyBorder="1" applyFont="1">
      <alignment vertical="bottom"/>
    </xf>
    <xf borderId="6" fillId="0" fontId="10" numFmtId="0" xfId="0" applyAlignment="1" applyBorder="1" applyFont="1">
      <alignment vertical="bottom"/>
    </xf>
    <xf borderId="0" fillId="0" fontId="11" numFmtId="0" xfId="0" applyAlignment="1" applyFont="1">
      <alignment readingOrder="0"/>
    </xf>
    <xf borderId="0" fillId="12" fontId="12" numFmtId="0" xfId="0" applyAlignment="1" applyFill="1" applyFont="1">
      <alignment readingOrder="0" shrinkToFit="0" wrapText="0"/>
    </xf>
    <xf borderId="0" fillId="12" fontId="12" numFmtId="0" xfId="0" applyAlignment="1" applyFont="1">
      <alignment readingOrder="0"/>
    </xf>
    <xf borderId="0" fillId="0" fontId="11" numFmtId="0" xfId="0" applyFont="1"/>
    <xf borderId="10" fillId="13" fontId="13" numFmtId="0" xfId="0" applyAlignment="1" applyBorder="1" applyFill="1" applyFont="1">
      <alignment horizontal="center" readingOrder="0" vertical="center"/>
    </xf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14" fillId="0" fontId="5" numFmtId="0" xfId="0" applyBorder="1" applyFont="1"/>
    <xf borderId="6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74.75"/>
    <col customWidth="1" min="2" max="2" width="62.13"/>
    <col customWidth="1" min="3" max="3" width="29.38"/>
  </cols>
  <sheetData>
    <row r="2" ht="38.25" customHeight="1">
      <c r="A2" s="1" t="s">
        <v>0</v>
      </c>
      <c r="B2" s="2" t="s">
        <v>1</v>
      </c>
    </row>
    <row r="3">
      <c r="A3" s="3"/>
      <c r="B3" s="3"/>
    </row>
    <row r="4">
      <c r="A4" s="4" t="s">
        <v>2</v>
      </c>
      <c r="B4" s="5"/>
    </row>
    <row r="5">
      <c r="A5" s="6" t="s">
        <v>3</v>
      </c>
      <c r="B5" s="7">
        <f>VLOOKUP($B$2, 'Díjtábla értékek ⛔️'!$A$3:$G$9, 2, FALSE)</f>
        <v>2500</v>
      </c>
    </row>
    <row r="6">
      <c r="A6" s="8" t="s">
        <v>4</v>
      </c>
      <c r="B6" s="7">
        <f>VLOOKUP($B$2, 'Díjtábla értékek ⛔️'!$A$3:$G$9, 3, FALSE)</f>
        <v>44</v>
      </c>
    </row>
    <row r="7">
      <c r="A7" s="8" t="s">
        <v>5</v>
      </c>
      <c r="B7" s="7">
        <f>VLOOKUP($B$2, 'Díjtábla értékek ⛔️'!$A$3:$G$9, 4, FALSE)</f>
        <v>890</v>
      </c>
    </row>
    <row r="8">
      <c r="A8" s="8" t="s">
        <v>6</v>
      </c>
      <c r="B8" s="7">
        <f>VLOOKUP($B$2, 'Díjtábla értékek ⛔️'!$A$3:$G$9, 5, FALSE)</f>
        <v>440</v>
      </c>
    </row>
    <row r="9">
      <c r="A9" s="9" t="s">
        <v>7</v>
      </c>
      <c r="B9" s="10">
        <f>VLOOKUP($B$2, 'Díjtábla értékek ⛔️'!$A$3:$G$9, 6, FALSE)</f>
        <v>220</v>
      </c>
    </row>
    <row r="10">
      <c r="A10" s="3"/>
      <c r="B10" s="3"/>
    </row>
    <row r="11">
      <c r="A11" s="11" t="s">
        <v>8</v>
      </c>
      <c r="B11" s="5"/>
    </row>
    <row r="12">
      <c r="A12" s="12" t="s">
        <v>9</v>
      </c>
      <c r="B12" s="13">
        <v>500000.0</v>
      </c>
    </row>
    <row r="13">
      <c r="A13" s="14" t="s">
        <v>10</v>
      </c>
      <c r="B13" s="15">
        <f>B12/0.665</f>
        <v>751879.6992</v>
      </c>
    </row>
    <row r="14">
      <c r="A14" s="14" t="s">
        <v>11</v>
      </c>
      <c r="B14" s="15">
        <f>21*B6+B7+B8+B9</f>
        <v>2474</v>
      </c>
    </row>
    <row r="15">
      <c r="A15" s="14" t="s">
        <v>12</v>
      </c>
      <c r="B15" s="16">
        <f>B13/B14</f>
        <v>303.9125704</v>
      </c>
    </row>
    <row r="16">
      <c r="A16" s="14" t="s">
        <v>13</v>
      </c>
      <c r="B16" s="17">
        <f>B15/22</f>
        <v>13.81420775</v>
      </c>
    </row>
    <row r="17">
      <c r="A17" s="18" t="s">
        <v>14</v>
      </c>
      <c r="B17" s="19">
        <f>B16/1.5</f>
        <v>9.209471831</v>
      </c>
    </row>
    <row r="18">
      <c r="A18" s="3"/>
      <c r="B18" s="3"/>
    </row>
    <row r="19">
      <c r="A19" s="20" t="s">
        <v>15</v>
      </c>
      <c r="B19" s="5"/>
    </row>
    <row r="20">
      <c r="A20" s="21" t="s">
        <v>16</v>
      </c>
      <c r="B20" s="22">
        <v>160.0</v>
      </c>
    </row>
    <row r="21">
      <c r="A21" s="21" t="s">
        <v>17</v>
      </c>
      <c r="B21" s="22">
        <v>1.5</v>
      </c>
    </row>
    <row r="22">
      <c r="A22" s="21" t="s">
        <v>18</v>
      </c>
      <c r="B22" s="23">
        <v>0.0</v>
      </c>
    </row>
    <row r="23">
      <c r="A23" s="21" t="s">
        <v>19</v>
      </c>
      <c r="B23" s="24">
        <v>0.0</v>
      </c>
    </row>
    <row r="24">
      <c r="A24" s="25" t="s">
        <v>20</v>
      </c>
      <c r="B24" s="26">
        <f>B20*B21</f>
        <v>240</v>
      </c>
    </row>
    <row r="25">
      <c r="A25" s="25" t="s">
        <v>21</v>
      </c>
      <c r="B25" s="26">
        <f>B24*(100%-B22)</f>
        <v>240</v>
      </c>
    </row>
    <row r="26">
      <c r="A26" s="25" t="s">
        <v>22</v>
      </c>
      <c r="B26" s="27">
        <f>B24*(100%-B23)</f>
        <v>240</v>
      </c>
    </row>
    <row r="27">
      <c r="A27" s="28" t="s">
        <v>23</v>
      </c>
      <c r="B27" s="29" t="s">
        <v>24</v>
      </c>
      <c r="C27" s="30" t="s">
        <v>25</v>
      </c>
    </row>
    <row r="28">
      <c r="A28" s="25" t="s">
        <v>26</v>
      </c>
      <c r="B28" s="31">
        <f>B20*B5</f>
        <v>400000</v>
      </c>
      <c r="C28" s="32">
        <f>B28-0.9*B28*(1-0.665)</f>
        <v>279400</v>
      </c>
    </row>
    <row r="29">
      <c r="A29" s="33" t="s">
        <v>27</v>
      </c>
      <c r="B29" s="34"/>
      <c r="C29" s="35"/>
    </row>
    <row r="30">
      <c r="A30" s="28" t="s">
        <v>28</v>
      </c>
      <c r="B30" s="36" t="s">
        <v>24</v>
      </c>
      <c r="C30" s="36" t="s">
        <v>25</v>
      </c>
    </row>
    <row r="31">
      <c r="A31" s="25" t="s">
        <v>29</v>
      </c>
      <c r="B31" s="37">
        <f>B24*21*B6+B24*B7</f>
        <v>435360</v>
      </c>
      <c r="C31" s="37">
        <f t="shared" ref="C31:C34" si="1">B31-0.9*B31*(1-0.665)</f>
        <v>304098.96</v>
      </c>
    </row>
    <row r="32">
      <c r="A32" s="25" t="s">
        <v>30</v>
      </c>
      <c r="B32" s="37">
        <f t="shared" ref="B32:B33" si="2">B25*B8</f>
        <v>105600</v>
      </c>
      <c r="C32" s="37">
        <f t="shared" si="1"/>
        <v>73761.6</v>
      </c>
    </row>
    <row r="33">
      <c r="A33" s="25" t="s">
        <v>31</v>
      </c>
      <c r="B33" s="37">
        <f t="shared" si="2"/>
        <v>52800</v>
      </c>
      <c r="C33" s="37">
        <f t="shared" si="1"/>
        <v>36880.8</v>
      </c>
    </row>
    <row r="34">
      <c r="A34" s="38" t="s">
        <v>32</v>
      </c>
      <c r="B34" s="39">
        <f>SUM(B31:B33)</f>
        <v>593760</v>
      </c>
      <c r="C34" s="31">
        <f t="shared" si="1"/>
        <v>414741.36</v>
      </c>
    </row>
    <row r="36">
      <c r="A36" s="40" t="s">
        <v>33</v>
      </c>
      <c r="B36" s="35"/>
    </row>
    <row r="37">
      <c r="A37" s="41" t="s">
        <v>34</v>
      </c>
      <c r="B37" s="42"/>
    </row>
  </sheetData>
  <mergeCells count="5">
    <mergeCell ref="A4:B4"/>
    <mergeCell ref="A11:B11"/>
    <mergeCell ref="A19:B19"/>
    <mergeCell ref="A29:C29"/>
    <mergeCell ref="A36:B36"/>
  </mergeCells>
  <dataValidations>
    <dataValidation type="list" allowBlank="1" showErrorMessage="1" sqref="B2">
      <formula1>'Díjtábla értékek ⛔️'!$A$3:$A$9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5.13"/>
    <col customWidth="1" min="2" max="2" width="14.75"/>
    <col customWidth="1" min="3" max="3" width="55.25"/>
    <col customWidth="1" min="4" max="4" width="12.0"/>
    <col customWidth="1" min="5" max="5" width="25.25"/>
    <col customWidth="1" min="6" max="6" width="35.5"/>
    <col customWidth="1" min="7" max="7" width="25.25"/>
  </cols>
  <sheetData>
    <row r="1">
      <c r="A1" s="43" t="s">
        <v>2</v>
      </c>
    </row>
    <row r="2">
      <c r="B2" s="44" t="s">
        <v>35</v>
      </c>
      <c r="C2" s="44" t="s">
        <v>4</v>
      </c>
      <c r="D2" s="44" t="s">
        <v>5</v>
      </c>
      <c r="E2" s="44" t="s">
        <v>6</v>
      </c>
      <c r="F2" s="44" t="s">
        <v>7</v>
      </c>
      <c r="G2" s="44" t="s">
        <v>36</v>
      </c>
    </row>
    <row r="3">
      <c r="A3" s="45" t="s">
        <v>37</v>
      </c>
      <c r="B3" s="43">
        <v>2500.0</v>
      </c>
      <c r="C3" s="43">
        <v>50.0</v>
      </c>
      <c r="D3" s="43">
        <v>1000.0</v>
      </c>
      <c r="E3" s="43">
        <v>500.0</v>
      </c>
      <c r="F3" s="43">
        <v>250.0</v>
      </c>
      <c r="G3" s="46">
        <v>492.0</v>
      </c>
    </row>
    <row r="4">
      <c r="A4" s="45" t="s">
        <v>38</v>
      </c>
      <c r="B4" s="43">
        <v>2500.0</v>
      </c>
      <c r="C4" s="43">
        <v>50.0</v>
      </c>
      <c r="D4" s="43">
        <v>450.0</v>
      </c>
      <c r="E4" s="43">
        <v>500.0</v>
      </c>
      <c r="F4" s="43">
        <v>250.0</v>
      </c>
      <c r="G4" s="46">
        <v>0.0</v>
      </c>
    </row>
    <row r="5">
      <c r="A5" s="45" t="s">
        <v>1</v>
      </c>
      <c r="B5" s="43">
        <v>2500.0</v>
      </c>
      <c r="C5" s="43">
        <v>44.0</v>
      </c>
      <c r="D5" s="43">
        <v>890.0</v>
      </c>
      <c r="E5" s="43">
        <v>440.0</v>
      </c>
      <c r="F5" s="43">
        <v>220.0</v>
      </c>
      <c r="G5" s="46">
        <v>492.0</v>
      </c>
    </row>
    <row r="6">
      <c r="A6" s="45" t="s">
        <v>39</v>
      </c>
      <c r="B6" s="43">
        <v>2500.0</v>
      </c>
      <c r="C6" s="43">
        <v>44.0</v>
      </c>
      <c r="D6" s="43">
        <v>390.0</v>
      </c>
      <c r="E6" s="43">
        <v>440.0</v>
      </c>
      <c r="F6" s="43">
        <v>220.0</v>
      </c>
      <c r="G6" s="46">
        <v>0.0</v>
      </c>
    </row>
    <row r="7">
      <c r="A7" s="45" t="s">
        <v>40</v>
      </c>
      <c r="B7" s="43">
        <v>1687.0</v>
      </c>
      <c r="C7" s="43">
        <v>50.0</v>
      </c>
      <c r="D7" s="43">
        <v>1000.0</v>
      </c>
      <c r="E7" s="43">
        <v>500.0</v>
      </c>
      <c r="F7" s="43">
        <v>250.0</v>
      </c>
      <c r="G7" s="46">
        <v>492.0</v>
      </c>
    </row>
    <row r="8">
      <c r="A8" s="45" t="s">
        <v>41</v>
      </c>
      <c r="B8" s="43">
        <v>1672.0</v>
      </c>
      <c r="C8" s="43">
        <v>44.0</v>
      </c>
      <c r="D8" s="43">
        <v>890.0</v>
      </c>
      <c r="E8" s="43">
        <v>440.0</v>
      </c>
      <c r="F8" s="43">
        <v>220.0</v>
      </c>
      <c r="G8" s="46">
        <v>492.0</v>
      </c>
    </row>
    <row r="9">
      <c r="A9" s="45" t="s">
        <v>42</v>
      </c>
      <c r="B9" s="43">
        <v>1672.0</v>
      </c>
      <c r="C9" s="43">
        <v>44.0</v>
      </c>
      <c r="D9" s="43">
        <v>390.0</v>
      </c>
      <c r="E9" s="43">
        <v>440.0</v>
      </c>
      <c r="F9" s="43">
        <v>220.0</v>
      </c>
      <c r="G9" s="46">
        <v>0.0</v>
      </c>
    </row>
    <row r="12">
      <c r="B12" s="47" t="s">
        <v>43</v>
      </c>
      <c r="C12" s="34"/>
      <c r="D12" s="34"/>
      <c r="E12" s="34"/>
      <c r="F12" s="34"/>
      <c r="G12" s="35"/>
    </row>
    <row r="13">
      <c r="B13" s="48"/>
      <c r="G13" s="49"/>
    </row>
    <row r="14">
      <c r="B14" s="48"/>
      <c r="G14" s="49"/>
    </row>
    <row r="15">
      <c r="B15" s="48"/>
      <c r="G15" s="49"/>
    </row>
    <row r="16">
      <c r="B16" s="48"/>
      <c r="G16" s="49"/>
    </row>
    <row r="17">
      <c r="B17" s="48"/>
      <c r="G17" s="49"/>
    </row>
    <row r="18">
      <c r="B18" s="48"/>
      <c r="G18" s="49"/>
    </row>
    <row r="19">
      <c r="B19" s="50"/>
      <c r="C19" s="51"/>
      <c r="D19" s="51"/>
      <c r="E19" s="51"/>
      <c r="F19" s="51"/>
      <c r="G19" s="52"/>
    </row>
  </sheetData>
  <mergeCells count="1">
    <mergeCell ref="B12:G19"/>
  </mergeCells>
  <drawing r:id="rId1"/>
</worksheet>
</file>